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caratula" sheetId="1" r:id="rId1"/>
    <sheet name="cuadro1" sheetId="2" r:id="rId2"/>
    <sheet name="cuadro 2" sheetId="3" r:id="rId3"/>
    <sheet name="cuadro 3" sheetId="4" r:id="rId4"/>
    <sheet name="cuadro 4" sheetId="5" r:id="rId5"/>
    <sheet name="planilla 1" sheetId="6" r:id="rId6"/>
  </sheets>
  <definedNames>
    <definedName name="_xlnm.Print_Area" localSheetId="3">'cuadro 3'!$A$1:$E$75</definedName>
  </definedNames>
  <calcPr fullCalcOnLoad="1"/>
</workbook>
</file>

<file path=xl/comments4.xml><?xml version="1.0" encoding="utf-8"?>
<comments xmlns="http://schemas.openxmlformats.org/spreadsheetml/2006/main">
  <authors>
    <author>Municipalidad</author>
  </authors>
  <commentList>
    <comment ref="D51" authorId="0">
      <text>
        <r>
          <rPr>
            <b/>
            <sz val="8"/>
            <rFont val="Tahoma"/>
            <family val="2"/>
          </rPr>
          <t>Municipalidad:</t>
        </r>
        <r>
          <rPr>
            <sz val="8"/>
            <rFont val="Tahoma"/>
            <family val="2"/>
          </rPr>
          <t xml:space="preserve">
$3982 plan garrafas+$1800*12 serv prot menor+$19900 consejo del menor+$2000 cons menor recreacion+20.000 oser caños cloacas+(2800*6) consejo del menor
</t>
        </r>
      </text>
    </comment>
  </commentList>
</comments>
</file>

<file path=xl/sharedStrings.xml><?xml version="1.0" encoding="utf-8"?>
<sst xmlns="http://schemas.openxmlformats.org/spreadsheetml/2006/main" count="185" uniqueCount="151">
  <si>
    <t>MUNICIPALIDAD DE LUCAS GONZALEZ</t>
  </si>
  <si>
    <t>CONCEPTO</t>
  </si>
  <si>
    <t>TOTAL</t>
  </si>
  <si>
    <t xml:space="preserve"> TOTAL</t>
  </si>
  <si>
    <t>1 - RECURSOS CORRIENTES</t>
  </si>
  <si>
    <t>Tasas Municipales</t>
  </si>
  <si>
    <t>Otros Recursos</t>
  </si>
  <si>
    <t xml:space="preserve"> DE OTRAS JURISDICCIONES</t>
  </si>
  <si>
    <t xml:space="preserve"> DE JURISDICCION MUNICIPAL</t>
  </si>
  <si>
    <t>De Jurisdicción Provincial</t>
  </si>
  <si>
    <t>De Jurisdicción Nacional</t>
  </si>
  <si>
    <t>2 - RECURSOS DE CAPITAL</t>
  </si>
  <si>
    <t>Reembolso de Préstamos</t>
  </si>
  <si>
    <t>CALCULO DE RECURSOS ANALITICO</t>
  </si>
  <si>
    <t>CON AFECTACION</t>
  </si>
  <si>
    <t>SIN AFECTACION</t>
  </si>
  <si>
    <t xml:space="preserve"> 1 - RECURSOS CORRIENTES</t>
  </si>
  <si>
    <t xml:space="preserve"> 1.1 - DE JURISDICCION MUNICIPAL</t>
  </si>
  <si>
    <t>1.1.1 - TASAS MUNICIPALES</t>
  </si>
  <si>
    <t xml:space="preserve">        1.- Tasa General Inmobiliaria</t>
  </si>
  <si>
    <t>.(1501)</t>
  </si>
  <si>
    <t xml:space="preserve">        2.- Tasa por Inspección, Higiene, Prof. Y Seg. Púb.</t>
  </si>
  <si>
    <t>.(1502)</t>
  </si>
  <si>
    <t>.(1505)</t>
  </si>
  <si>
    <t>.(1509)</t>
  </si>
  <si>
    <t>.(1510)</t>
  </si>
  <si>
    <t>.(1511)</t>
  </si>
  <si>
    <t>.(1514)</t>
  </si>
  <si>
    <t>.(1515)</t>
  </si>
  <si>
    <t>.(1516)</t>
  </si>
  <si>
    <t>.(1519)</t>
  </si>
  <si>
    <t>.(1520)</t>
  </si>
  <si>
    <t>.(1521)</t>
  </si>
  <si>
    <t>.(1522)</t>
  </si>
  <si>
    <t>.(1523)</t>
  </si>
  <si>
    <t>.(1525)</t>
  </si>
  <si>
    <t>.(1527)</t>
  </si>
  <si>
    <t>.(1526)</t>
  </si>
  <si>
    <t>.(1503)</t>
  </si>
  <si>
    <t>.(1524)</t>
  </si>
  <si>
    <t xml:space="preserve">       16.- Servicios Sanitarios</t>
  </si>
  <si>
    <t>.(1506)</t>
  </si>
  <si>
    <t xml:space="preserve">        3.- Salud Pública Municipal</t>
  </si>
  <si>
    <t xml:space="preserve">        4.- Cementerio</t>
  </si>
  <si>
    <t xml:space="preserve">        6.- Espectáculos Públicos, Rifas y Diversiones</t>
  </si>
  <si>
    <t xml:space="preserve">        7.- Derechos Ventas Ambulantes</t>
  </si>
  <si>
    <t xml:space="preserve">        8.- Instalaciones y Equipos</t>
  </si>
  <si>
    <t xml:space="preserve">        9.- Recupero Polideportivo Municipal</t>
  </si>
  <si>
    <t xml:space="preserve">       10.- Papel Sellado, Legalizaciones y Protestos</t>
  </si>
  <si>
    <t xml:space="preserve">       11.- Fondo Municipal, Promoción y Asist. a la Com.</t>
  </si>
  <si>
    <t xml:space="preserve">       12.- Deudores por Tasas y Derechos Varios</t>
  </si>
  <si>
    <t xml:space="preserve">       13.- Recargos por Mora.</t>
  </si>
  <si>
    <t xml:space="preserve">       14.- Multas.</t>
  </si>
  <si>
    <t xml:space="preserve">       15.- Registro de Títulos</t>
  </si>
  <si>
    <t xml:space="preserve">       18.- Servicios Sanitarios transferidos - Tasas Corrientes</t>
  </si>
  <si>
    <t xml:space="preserve">       19.- Servicios Sanitarios transferidos - Tasas Atrasadas</t>
  </si>
  <si>
    <t xml:space="preserve">       20.- Servicios Sanitarios transferidos - Recursos Varios</t>
  </si>
  <si>
    <t xml:space="preserve">        5.- Ocupación Vía Pública</t>
  </si>
  <si>
    <t xml:space="preserve">       17.- Recupero Pavimento Hº Aº</t>
  </si>
  <si>
    <t>1.1.2 - OTROS RECURSOS DE JURISDICCION MUNICIPAL</t>
  </si>
  <si>
    <t xml:space="preserve">        1.- Compensación ENERSA</t>
  </si>
  <si>
    <t>.(1536)</t>
  </si>
  <si>
    <t>.(1542)</t>
  </si>
  <si>
    <t xml:space="preserve">        2.- Otros Ingresos Municipales</t>
  </si>
  <si>
    <t xml:space="preserve">        3.- Disponibilidad Ejercicio anterior ( * )</t>
  </si>
  <si>
    <t xml:space="preserve"> 1.2 - DE OTRAS JURISDICCIONES </t>
  </si>
  <si>
    <t xml:space="preserve"> 1.2.1. - DE JURISDICCION PROVINCIAL </t>
  </si>
  <si>
    <t xml:space="preserve">        1.- Participación de Impuestos</t>
  </si>
  <si>
    <t>.(1547)</t>
  </si>
  <si>
    <t xml:space="preserve">           - Del Ejercicio</t>
  </si>
  <si>
    <t xml:space="preserve">        2.- Aportes No reintegrables</t>
  </si>
  <si>
    <t>.(1552)</t>
  </si>
  <si>
    <t xml:space="preserve">           - Del Ejercicio anterior</t>
  </si>
  <si>
    <t xml:space="preserve"> 1.2.2. - DE JURISDICCION NACIONAL </t>
  </si>
  <si>
    <t>.(1565)</t>
  </si>
  <si>
    <t xml:space="preserve"> 2 - RECURSOS DE CAPITAL</t>
  </si>
  <si>
    <t xml:space="preserve"> 2.2 - REEMBOLSO DE PRESTAMOS</t>
  </si>
  <si>
    <t xml:space="preserve">           - Recupero Adjudicatarios </t>
  </si>
  <si>
    <t>.(1571)</t>
  </si>
  <si>
    <t>CUADRO Nº 3</t>
  </si>
  <si>
    <t>CLASIFICACION ECONOMICA Y POR OBJETO</t>
  </si>
  <si>
    <t xml:space="preserve"> EROGACIONES CORRIENTES</t>
  </si>
  <si>
    <t xml:space="preserve">          OPERACIONES</t>
  </si>
  <si>
    <t xml:space="preserve">                    Personal</t>
  </si>
  <si>
    <t xml:space="preserve">                    Bienes y Servicios</t>
  </si>
  <si>
    <t xml:space="preserve">          TRANSFERENCIAS</t>
  </si>
  <si>
    <t xml:space="preserve">                    Para financiar erogaciones corrientes</t>
  </si>
  <si>
    <t xml:space="preserve"> EROGACIONES DE CAPITAL</t>
  </si>
  <si>
    <t xml:space="preserve">          INVERSION REAL</t>
  </si>
  <si>
    <t xml:space="preserve">                    Bienes de Capital</t>
  </si>
  <si>
    <t xml:space="preserve">                    Trabajos Públicos</t>
  </si>
  <si>
    <t xml:space="preserve">OTRAS EROGACIONES </t>
  </si>
  <si>
    <t xml:space="preserve">          AMORTIZACION DE LA DEUDA</t>
  </si>
  <si>
    <t>TOTAL GENERAL</t>
  </si>
  <si>
    <t>APORTES NO REINTEGRABLES</t>
  </si>
  <si>
    <t>FDO.  MPAL.     P. y A. C.</t>
  </si>
  <si>
    <t>APORTES REINTEGRABLES</t>
  </si>
  <si>
    <t xml:space="preserve">  TOTAL RECURSOS NO AFECTADOS</t>
  </si>
  <si>
    <t>TOTAL RECURSOS AFECTADOS</t>
  </si>
  <si>
    <t>PLANILLA Nº 1</t>
  </si>
  <si>
    <t>DETALLE DEL PLAN DE TRABAJOS PUBLICOS</t>
  </si>
  <si>
    <t>Nº DE OBRA</t>
  </si>
  <si>
    <t>DENOMINACION</t>
  </si>
  <si>
    <t>IMPORTE</t>
  </si>
  <si>
    <t>BIENES DE CAPITAL</t>
  </si>
  <si>
    <t>ANEXO Nº 1</t>
  </si>
  <si>
    <t>Menos:</t>
  </si>
  <si>
    <t xml:space="preserve">          Saldos Afectados                                          </t>
  </si>
  <si>
    <t xml:space="preserve">          Deuda Total                                                       </t>
  </si>
  <si>
    <t xml:space="preserve"> OTRAS EROGACIONES </t>
  </si>
  <si>
    <t>◄ 1 ►</t>
  </si>
  <si>
    <t>◄ 2 ►</t>
  </si>
  <si>
    <t>◄ 3 ►</t>
  </si>
  <si>
    <t>◄ 4 ►</t>
  </si>
  <si>
    <t xml:space="preserve">                    Intereses de la deuda</t>
  </si>
  <si>
    <t xml:space="preserve"> VIVIENDAS</t>
  </si>
  <si>
    <t xml:space="preserve"> AMPLIACION ALUMBRADO PUBLICO</t>
  </si>
  <si>
    <t xml:space="preserve"> CONSTRUCCION DE NICHOS</t>
  </si>
  <si>
    <t xml:space="preserve"> AMPLIACION RED DE CLOACA</t>
  </si>
  <si>
    <t xml:space="preserve"> HERRAMIENTAS</t>
  </si>
  <si>
    <t xml:space="preserve"> APARATOS E INSTRUMENTOS</t>
  </si>
  <si>
    <t xml:space="preserve"> MAQUINAS Y EQUIPOS DE OFICINA</t>
  </si>
  <si>
    <t xml:space="preserve"> OTROS BIENES MENORES</t>
  </si>
  <si>
    <t xml:space="preserve">          CREDITO ADICIONAL PARA EROGACIONES CORRIENTES</t>
  </si>
  <si>
    <t xml:space="preserve">                    Crédito adicional para erogaciones corrientes</t>
  </si>
  <si>
    <t xml:space="preserve">          CREDITO ADICIONAL PARA EROGACIONES DE CAPITAL</t>
  </si>
  <si>
    <t xml:space="preserve">                    Crédito adicional para erogaciones de capital</t>
  </si>
  <si>
    <t xml:space="preserve">                    Crédito Erog. De Capital</t>
  </si>
  <si>
    <t xml:space="preserve">         OPERACIONES</t>
  </si>
  <si>
    <t xml:space="preserve">         TRANSFERENCIAS</t>
  </si>
  <si>
    <t xml:space="preserve">         CREDITO ADICIONAL EROG CORRIENTES</t>
  </si>
  <si>
    <t xml:space="preserve">         INVERSION REAL</t>
  </si>
  <si>
    <t xml:space="preserve">         CREDITO ADICIONAL EROG CAPITAL</t>
  </si>
  <si>
    <t xml:space="preserve">         AMORTIZACION DE LA DEUDA</t>
  </si>
  <si>
    <t>◄ 5 ►</t>
  </si>
  <si>
    <t xml:space="preserve"> CONST. PAVIMENTO Hº Aº  Y MEJORAMIENTO DE CALLES </t>
  </si>
  <si>
    <t xml:space="preserve"> MAQUINARIAS Y EQUIPOS </t>
  </si>
  <si>
    <t>Cuadro 1</t>
  </si>
  <si>
    <t>ANEXO 1</t>
  </si>
  <si>
    <t>Cuadro 2</t>
  </si>
  <si>
    <t>ANEXO 1 - CUADRO Nº 4</t>
  </si>
  <si>
    <t>.(1564)</t>
  </si>
  <si>
    <t xml:space="preserve"> MEDIOS DE TRANSPORTE</t>
  </si>
  <si>
    <t>( * ) Disponibilidades al 31/12</t>
  </si>
  <si>
    <t xml:space="preserve"> AREA INDUSTRIAL: Obras de Infraestructura</t>
  </si>
  <si>
    <t>.(1572)</t>
  </si>
  <si>
    <t xml:space="preserve"> EDIFICIOS y PASEOS PUBLICOS</t>
  </si>
  <si>
    <t>PRESUPUESTO 2024</t>
  </si>
  <si>
    <t>CALCULO DE RECURSOS 2024</t>
  </si>
  <si>
    <t>TOTAL DE EROGACIONES 2024</t>
  </si>
  <si>
    <t>AÑO 2024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</si>
</sst>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.00_);_(* \(#,##0.00\);_(* &quot;-&quot;??_);_(@_)"/>
    <numFmt numFmtId="181" formatCode="_(&quot;$&quot;\ * #,##0.00_);_(&quot;$&quot;\ * \(#,##0.00\);_(&quot;$&quot;\ * &quot;-&quot;??_);_(@_)"/>
    <numFmt numFmtId="182" formatCode="&quot;$&quot;\ #,##0_);\(&quot;$&quot;\ #,##0\)"/>
    <numFmt numFmtId="183" formatCode="&quot;$&quot;\ #,##0_);[Red]\(&quot;$&quot;\ #,##0\)"/>
    <numFmt numFmtId="184" formatCode="&quot;$&quot;\ #,##0.00_);\(&quot;$&quot;\ #,##0.00\)"/>
    <numFmt numFmtId="185" formatCode="&quot;$&quot;\ #,##0.00_);[Red]\(&quot;$&quot;\ #,##0.00\)"/>
    <numFmt numFmtId="186" formatCode="_(&quot;$&quot;\ * #,##0_);_(&quot;$&quot;\ * \(#,##0\);_(&quot;$&quot;\ * &quot;-&quot;_);_(@_)"/>
    <numFmt numFmtId="187" formatCode="_(* #,##0_);_(* \(#,##0\);_(* &quot;-&quot;_);_(@_)"/>
    <numFmt numFmtId="188" formatCode="_(* #.##0.00_);_(* \(#.##0.00\);_(* &quot;-&quot;??_);_(@_)"/>
    <numFmt numFmtId="189" formatCode="dd\-mm\-yy"/>
    <numFmt numFmtId="190" formatCode="#,##0.00\ _€"/>
    <numFmt numFmtId="191" formatCode="_-* #,##0.0\ _€_-;\-* #,##0.0\ _€_-;_-* &quot;-&quot;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1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79" fontId="1" fillId="0" borderId="1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9" fontId="0" fillId="0" borderId="14" xfId="0" applyNumberFormat="1" applyBorder="1" applyAlignment="1">
      <alignment/>
    </xf>
    <xf numFmtId="179" fontId="1" fillId="0" borderId="15" xfId="0" applyNumberFormat="1" applyFon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5" xfId="0" applyNumberFormat="1" applyFont="1" applyBorder="1" applyAlignment="1">
      <alignment/>
    </xf>
    <xf numFmtId="179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0" xfId="51" applyFont="1" applyBorder="1" applyAlignment="1">
      <alignment/>
    </xf>
    <xf numFmtId="180" fontId="0" fillId="0" borderId="18" xfId="51" applyFont="1" applyBorder="1" applyAlignment="1">
      <alignment/>
    </xf>
    <xf numFmtId="0" fontId="0" fillId="0" borderId="16" xfId="0" applyBorder="1" applyAlignment="1">
      <alignment horizontal="center"/>
    </xf>
    <xf numFmtId="171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179" fontId="10" fillId="0" borderId="15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79" fontId="12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9" fontId="11" fillId="0" borderId="15" xfId="0" applyNumberFormat="1" applyFont="1" applyBorder="1" applyAlignment="1">
      <alignment/>
    </xf>
    <xf numFmtId="179" fontId="11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79" fontId="12" fillId="0" borderId="16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49" applyFont="1" applyAlignment="1">
      <alignment/>
    </xf>
    <xf numFmtId="43" fontId="0" fillId="0" borderId="16" xfId="0" applyNumberFormat="1" applyBorder="1" applyAlignment="1">
      <alignment/>
    </xf>
    <xf numFmtId="179" fontId="5" fillId="0" borderId="16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julio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I27"/>
  <sheetViews>
    <sheetView zoomScalePageLayoutView="0" workbookViewId="0" topLeftCell="A10">
      <selection activeCell="A28" sqref="A28"/>
    </sheetView>
  </sheetViews>
  <sheetFormatPr defaultColWidth="11.421875" defaultRowHeight="12.75"/>
  <sheetData>
    <row r="23" spans="1:9" ht="23.25">
      <c r="A23" s="60" t="s">
        <v>0</v>
      </c>
      <c r="B23" s="60"/>
      <c r="C23" s="60"/>
      <c r="D23" s="60"/>
      <c r="E23" s="60"/>
      <c r="F23" s="60"/>
      <c r="G23" s="60"/>
      <c r="H23" s="60"/>
      <c r="I23" s="60"/>
    </row>
    <row r="27" spans="1:9" ht="23.25">
      <c r="A27" s="60" t="s">
        <v>147</v>
      </c>
      <c r="B27" s="60"/>
      <c r="C27" s="60"/>
      <c r="D27" s="60"/>
      <c r="E27" s="60"/>
      <c r="F27" s="60"/>
      <c r="G27" s="60"/>
      <c r="H27" s="60"/>
      <c r="I27" s="60"/>
    </row>
  </sheetData>
  <sheetProtection/>
  <mergeCells count="2">
    <mergeCell ref="A23:I23"/>
    <mergeCell ref="A27:I27"/>
  </mergeCells>
  <printOptions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">
      <selection activeCell="F8" sqref="F8:F47"/>
    </sheetView>
  </sheetViews>
  <sheetFormatPr defaultColWidth="11.421875" defaultRowHeight="12.75"/>
  <cols>
    <col min="2" max="2" width="12.28125" style="0" bestFit="1" customWidth="1"/>
    <col min="5" max="5" width="20.7109375" style="0" customWidth="1"/>
    <col min="6" max="6" width="20.00390625" style="0" customWidth="1"/>
    <col min="8" max="8" width="12.8515625" style="0" bestFit="1" customWidth="1"/>
  </cols>
  <sheetData>
    <row r="2" spans="1:6" ht="18">
      <c r="A2" s="48" t="s">
        <v>0</v>
      </c>
      <c r="B2" s="48"/>
      <c r="C2" s="48"/>
      <c r="D2" s="48"/>
      <c r="E2" s="48"/>
      <c r="F2" s="48" t="s">
        <v>105</v>
      </c>
    </row>
    <row r="3" spans="1:6" ht="18">
      <c r="A3" s="48" t="s">
        <v>148</v>
      </c>
      <c r="B3" s="48"/>
      <c r="C3" s="48"/>
      <c r="D3" s="48"/>
      <c r="E3" s="48"/>
      <c r="F3" s="48" t="s">
        <v>137</v>
      </c>
    </row>
    <row r="5" spans="1:6" ht="34.5" customHeight="1">
      <c r="A5" s="61" t="s">
        <v>1</v>
      </c>
      <c r="B5" s="62"/>
      <c r="C5" s="62"/>
      <c r="D5" s="62"/>
      <c r="E5" s="63"/>
      <c r="F5" s="21" t="s">
        <v>2</v>
      </c>
    </row>
    <row r="6" spans="1:6" ht="12.75">
      <c r="A6" s="31"/>
      <c r="B6" s="22"/>
      <c r="C6" s="22"/>
      <c r="D6" s="22"/>
      <c r="E6" s="32"/>
      <c r="F6" s="13"/>
    </row>
    <row r="7" spans="1:6" ht="12.75">
      <c r="A7" s="31"/>
      <c r="B7" s="22"/>
      <c r="C7" s="22"/>
      <c r="D7" s="22"/>
      <c r="E7" s="32"/>
      <c r="F7" s="13"/>
    </row>
    <row r="8" spans="1:8" ht="15.75">
      <c r="A8" s="36" t="s">
        <v>3</v>
      </c>
      <c r="B8" s="37"/>
      <c r="C8" s="37"/>
      <c r="D8" s="37"/>
      <c r="E8" s="38"/>
      <c r="F8" s="39">
        <v>1404154992</v>
      </c>
      <c r="H8" s="24"/>
    </row>
    <row r="9" spans="1:6" ht="12.75">
      <c r="A9" s="31"/>
      <c r="B9" s="22"/>
      <c r="C9" s="22"/>
      <c r="D9" s="22"/>
      <c r="E9" s="32"/>
      <c r="F9" s="13"/>
    </row>
    <row r="10" spans="1:6" ht="12.75">
      <c r="A10" s="31"/>
      <c r="B10" s="22"/>
      <c r="C10" s="22"/>
      <c r="D10" s="22"/>
      <c r="E10" s="32"/>
      <c r="F10" s="13"/>
    </row>
    <row r="11" spans="1:6" ht="12.75">
      <c r="A11" s="31"/>
      <c r="B11" s="22"/>
      <c r="C11" s="22"/>
      <c r="D11" s="22"/>
      <c r="E11" s="32"/>
      <c r="F11" s="13"/>
    </row>
    <row r="12" spans="1:6" ht="12.75">
      <c r="A12" s="31"/>
      <c r="B12" s="22"/>
      <c r="C12" s="22"/>
      <c r="D12" s="22"/>
      <c r="E12" s="32"/>
      <c r="F12" s="13"/>
    </row>
    <row r="13" spans="1:6" ht="15">
      <c r="A13" s="40" t="s">
        <v>4</v>
      </c>
      <c r="B13" s="41"/>
      <c r="C13" s="41"/>
      <c r="D13" s="41"/>
      <c r="E13" s="42"/>
      <c r="F13" s="43">
        <v>1403814992</v>
      </c>
    </row>
    <row r="14" spans="1:6" ht="12.75">
      <c r="A14" s="31"/>
      <c r="B14" s="22"/>
      <c r="C14" s="22"/>
      <c r="D14" s="22"/>
      <c r="E14" s="32"/>
      <c r="F14" s="13"/>
    </row>
    <row r="15" spans="1:6" ht="14.25">
      <c r="A15" s="31">
        <v>1</v>
      </c>
      <c r="B15" s="41" t="s">
        <v>8</v>
      </c>
      <c r="C15" s="41"/>
      <c r="D15" s="41"/>
      <c r="E15" s="42"/>
      <c r="F15" s="45">
        <v>190581000</v>
      </c>
    </row>
    <row r="16" spans="1:6" ht="14.25">
      <c r="A16" s="31"/>
      <c r="B16" s="41"/>
      <c r="C16" s="41"/>
      <c r="D16" s="41"/>
      <c r="E16" s="42"/>
      <c r="F16" s="46"/>
    </row>
    <row r="17" spans="1:6" ht="14.25">
      <c r="A17" s="31"/>
      <c r="B17" s="41">
        <v>1</v>
      </c>
      <c r="C17" s="41" t="s">
        <v>5</v>
      </c>
      <c r="D17" s="41"/>
      <c r="E17" s="42"/>
      <c r="F17" s="46">
        <v>119981000</v>
      </c>
    </row>
    <row r="18" spans="1:6" ht="14.25">
      <c r="A18" s="31"/>
      <c r="B18" s="41">
        <v>2</v>
      </c>
      <c r="C18" s="41" t="s">
        <v>6</v>
      </c>
      <c r="D18" s="41"/>
      <c r="E18" s="42"/>
      <c r="F18" s="46">
        <v>70600000</v>
      </c>
    </row>
    <row r="19" spans="1:6" ht="14.25">
      <c r="A19" s="31"/>
      <c r="B19" s="41"/>
      <c r="C19" s="41"/>
      <c r="D19" s="41"/>
      <c r="E19" s="42"/>
      <c r="F19" s="46"/>
    </row>
    <row r="20" spans="1:6" ht="14.25">
      <c r="A20" s="31"/>
      <c r="B20" s="41"/>
      <c r="C20" s="41"/>
      <c r="D20" s="41"/>
      <c r="E20" s="42"/>
      <c r="F20" s="46"/>
    </row>
    <row r="21" spans="1:6" ht="14.25">
      <c r="A21" s="31">
        <v>2</v>
      </c>
      <c r="B21" s="41" t="s">
        <v>7</v>
      </c>
      <c r="C21" s="41"/>
      <c r="D21" s="41"/>
      <c r="E21" s="42"/>
      <c r="F21" s="45">
        <v>1213233992</v>
      </c>
    </row>
    <row r="22" spans="1:6" ht="14.25">
      <c r="A22" s="31"/>
      <c r="B22" s="41"/>
      <c r="C22" s="41"/>
      <c r="D22" s="41"/>
      <c r="E22" s="42"/>
      <c r="F22" s="46"/>
    </row>
    <row r="23" spans="1:6" ht="14.25">
      <c r="A23" s="31"/>
      <c r="B23" s="41">
        <v>1</v>
      </c>
      <c r="C23" s="41" t="s">
        <v>9</v>
      </c>
      <c r="D23" s="41"/>
      <c r="E23" s="42"/>
      <c r="F23" s="46">
        <v>231485865</v>
      </c>
    </row>
    <row r="24" spans="1:6" ht="14.25">
      <c r="A24" s="31"/>
      <c r="B24" s="41">
        <v>2</v>
      </c>
      <c r="C24" s="41" t="s">
        <v>10</v>
      </c>
      <c r="D24" s="41"/>
      <c r="E24" s="42"/>
      <c r="F24" s="46">
        <v>981748127</v>
      </c>
    </row>
    <row r="25" spans="1:6" ht="14.25">
      <c r="A25" s="31"/>
      <c r="B25" s="41"/>
      <c r="C25" s="41"/>
      <c r="D25" s="41"/>
      <c r="E25" s="42"/>
      <c r="F25" s="46"/>
    </row>
    <row r="26" spans="1:6" ht="14.25">
      <c r="A26" s="31"/>
      <c r="B26" s="41"/>
      <c r="C26" s="41"/>
      <c r="D26" s="41"/>
      <c r="E26" s="42"/>
      <c r="F26" s="46"/>
    </row>
    <row r="27" spans="1:6" ht="14.25">
      <c r="A27" s="31"/>
      <c r="B27" s="41"/>
      <c r="C27" s="41"/>
      <c r="D27" s="41"/>
      <c r="E27" s="42"/>
      <c r="F27" s="46"/>
    </row>
    <row r="28" spans="1:6" ht="14.25">
      <c r="A28" s="31"/>
      <c r="B28" s="41"/>
      <c r="C28" s="41"/>
      <c r="D28" s="41"/>
      <c r="E28" s="42"/>
      <c r="F28" s="46"/>
    </row>
    <row r="29" spans="1:6" ht="14.25">
      <c r="A29" s="31"/>
      <c r="B29" s="41"/>
      <c r="C29" s="41"/>
      <c r="D29" s="41"/>
      <c r="E29" s="42"/>
      <c r="F29" s="46"/>
    </row>
    <row r="30" spans="1:6" ht="15">
      <c r="A30" s="40" t="s">
        <v>11</v>
      </c>
      <c r="B30" s="41"/>
      <c r="C30" s="41"/>
      <c r="D30" s="41"/>
      <c r="E30" s="42"/>
      <c r="F30" s="43">
        <v>340000</v>
      </c>
    </row>
    <row r="31" spans="1:6" ht="14.25">
      <c r="A31" s="31"/>
      <c r="B31" s="41"/>
      <c r="C31" s="41"/>
      <c r="D31" s="41"/>
      <c r="E31" s="42"/>
      <c r="F31" s="46"/>
    </row>
    <row r="32" spans="1:6" ht="14.25">
      <c r="A32" s="31"/>
      <c r="B32" s="41">
        <v>2</v>
      </c>
      <c r="C32" s="41" t="s">
        <v>12</v>
      </c>
      <c r="D32" s="41"/>
      <c r="E32" s="42"/>
      <c r="F32" s="46">
        <v>340000</v>
      </c>
    </row>
    <row r="33" spans="1:6" ht="14.25">
      <c r="A33" s="31"/>
      <c r="B33" s="41"/>
      <c r="C33" s="41"/>
      <c r="D33" s="41"/>
      <c r="E33" s="42"/>
      <c r="F33" s="46"/>
    </row>
    <row r="34" spans="1:6" ht="14.25">
      <c r="A34" s="31"/>
      <c r="B34" s="41"/>
      <c r="C34" s="41"/>
      <c r="D34" s="41"/>
      <c r="E34" s="42"/>
      <c r="F34" s="46"/>
    </row>
    <row r="35" spans="1:6" ht="12.75">
      <c r="A35" s="31"/>
      <c r="B35" s="22"/>
      <c r="C35" s="22"/>
      <c r="D35" s="22"/>
      <c r="E35" s="32"/>
      <c r="F35" s="13"/>
    </row>
    <row r="36" spans="1:6" ht="12.75">
      <c r="A36" s="31"/>
      <c r="B36" s="22"/>
      <c r="C36" s="22"/>
      <c r="D36" s="22"/>
      <c r="E36" s="32"/>
      <c r="F36" s="13"/>
    </row>
    <row r="37" spans="1:6" ht="12.75">
      <c r="A37" s="31"/>
      <c r="B37" s="22"/>
      <c r="C37" s="22"/>
      <c r="D37" s="22"/>
      <c r="E37" s="32"/>
      <c r="F37" s="13"/>
    </row>
    <row r="38" spans="1:6" ht="12.75">
      <c r="A38" s="31"/>
      <c r="B38" s="22"/>
      <c r="C38" s="22"/>
      <c r="D38" s="22"/>
      <c r="E38" s="32"/>
      <c r="F38" s="13"/>
    </row>
    <row r="39" spans="1:6" ht="12.75">
      <c r="A39" s="31"/>
      <c r="B39" s="22"/>
      <c r="C39" s="22"/>
      <c r="D39" s="22"/>
      <c r="E39" s="32"/>
      <c r="F39" s="13"/>
    </row>
    <row r="40" spans="1:6" ht="12.75">
      <c r="A40" s="31"/>
      <c r="B40" s="22"/>
      <c r="C40" s="22"/>
      <c r="D40" s="22"/>
      <c r="E40" s="32"/>
      <c r="F40" s="13"/>
    </row>
    <row r="41" spans="1:6" ht="12.75">
      <c r="A41" s="31"/>
      <c r="B41" s="22"/>
      <c r="C41" s="22"/>
      <c r="D41" s="22"/>
      <c r="E41" s="32"/>
      <c r="F41" s="13"/>
    </row>
    <row r="42" spans="1:6" ht="12.75">
      <c r="A42" s="31"/>
      <c r="B42" s="22"/>
      <c r="C42" s="22"/>
      <c r="D42" s="22"/>
      <c r="E42" s="32"/>
      <c r="F42" s="13"/>
    </row>
    <row r="43" spans="1:6" ht="12.75">
      <c r="A43" s="31"/>
      <c r="B43" s="22"/>
      <c r="C43" s="22"/>
      <c r="D43" s="22"/>
      <c r="E43" s="32"/>
      <c r="F43" s="13"/>
    </row>
    <row r="44" spans="1:6" ht="12.75">
      <c r="A44" s="31"/>
      <c r="B44" s="22"/>
      <c r="C44" s="22"/>
      <c r="D44" s="22"/>
      <c r="E44" s="32"/>
      <c r="F44" s="13"/>
    </row>
    <row r="45" spans="1:6" ht="12.75">
      <c r="A45" s="31"/>
      <c r="B45" s="22"/>
      <c r="C45" s="22"/>
      <c r="D45" s="22"/>
      <c r="E45" s="32"/>
      <c r="F45" s="13"/>
    </row>
    <row r="46" spans="1:6" ht="12.75">
      <c r="A46" s="31"/>
      <c r="B46" s="22"/>
      <c r="C46" s="22"/>
      <c r="D46" s="22"/>
      <c r="E46" s="32"/>
      <c r="F46" s="13"/>
    </row>
    <row r="47" spans="1:6" ht="12.75">
      <c r="A47" s="31"/>
      <c r="B47" s="22"/>
      <c r="C47" s="22"/>
      <c r="D47" s="22"/>
      <c r="E47" s="32"/>
      <c r="F47" s="13"/>
    </row>
    <row r="48" spans="1:6" ht="12.75">
      <c r="A48" s="31"/>
      <c r="B48" s="22"/>
      <c r="C48" s="22"/>
      <c r="D48" s="22"/>
      <c r="E48" s="32"/>
      <c r="F48" s="13"/>
    </row>
    <row r="49" spans="1:6" ht="12.75">
      <c r="A49" s="33"/>
      <c r="B49" s="34"/>
      <c r="C49" s="34"/>
      <c r="D49" s="34"/>
      <c r="E49" s="35"/>
      <c r="F49" s="14"/>
    </row>
    <row r="50" ht="12.75">
      <c r="F50" s="1"/>
    </row>
    <row r="51" ht="12.75">
      <c r="F51" s="1"/>
    </row>
    <row r="52" spans="1:6" ht="12.75">
      <c r="A52" s="64" t="s">
        <v>110</v>
      </c>
      <c r="B52" s="64"/>
      <c r="C52" s="64"/>
      <c r="D52" s="64"/>
      <c r="E52" s="64"/>
      <c r="F52" s="64"/>
    </row>
    <row r="53" ht="12.75">
      <c r="F53" s="1"/>
    </row>
    <row r="54" ht="12.75">
      <c r="F54" s="1"/>
    </row>
  </sheetData>
  <sheetProtection/>
  <mergeCells count="2">
    <mergeCell ref="A5:E5"/>
    <mergeCell ref="A52:F52"/>
  </mergeCells>
  <printOptions horizontalCentered="1"/>
  <pageMargins left="0.7874015748031497" right="0.3937007874015748" top="0.3937007874015748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68.28125" style="0" customWidth="1"/>
    <col min="2" max="2" width="19.00390625" style="0" customWidth="1"/>
    <col min="3" max="3" width="11.8515625" style="0" bestFit="1" customWidth="1"/>
    <col min="4" max="4" width="13.421875" style="0" bestFit="1" customWidth="1"/>
  </cols>
  <sheetData>
    <row r="1" ht="18">
      <c r="A1" s="47" t="s">
        <v>0</v>
      </c>
    </row>
    <row r="2" ht="18">
      <c r="A2" s="48" t="s">
        <v>105</v>
      </c>
    </row>
    <row r="3" ht="18">
      <c r="A3" s="48" t="s">
        <v>139</v>
      </c>
    </row>
    <row r="4" spans="1:2" ht="18">
      <c r="A4" s="65" t="s">
        <v>149</v>
      </c>
      <c r="B4" s="65"/>
    </row>
    <row r="5" spans="1:2" ht="18">
      <c r="A5" s="65" t="s">
        <v>80</v>
      </c>
      <c r="B5" s="65"/>
    </row>
    <row r="7" spans="1:2" ht="34.5" customHeight="1">
      <c r="A7" s="51" t="s">
        <v>1</v>
      </c>
      <c r="B7" s="52" t="s">
        <v>2</v>
      </c>
    </row>
    <row r="8" spans="1:2" ht="12.75">
      <c r="A8" s="17"/>
      <c r="B8" s="11"/>
    </row>
    <row r="9" spans="1:2" ht="12.75">
      <c r="A9" s="18"/>
      <c r="B9" s="13"/>
    </row>
    <row r="10" spans="1:4" ht="15.75">
      <c r="A10" s="59"/>
      <c r="B10" s="43">
        <v>1404154991.998</v>
      </c>
      <c r="C10" s="1"/>
      <c r="D10" s="1"/>
    </row>
    <row r="11" spans="1:4" ht="12.75">
      <c r="A11" s="58"/>
      <c r="B11" s="13"/>
      <c r="C11" s="1"/>
      <c r="D11" s="1"/>
    </row>
    <row r="12" spans="1:2" ht="12.75">
      <c r="A12" s="18"/>
      <c r="B12" s="13"/>
    </row>
    <row r="13" spans="1:2" ht="15">
      <c r="A13" s="53" t="s">
        <v>81</v>
      </c>
      <c r="B13" s="43">
        <v>1247954991.998</v>
      </c>
    </row>
    <row r="14" spans="1:2" ht="12.75">
      <c r="A14" s="18"/>
      <c r="B14" s="13"/>
    </row>
    <row r="15" spans="1:2" ht="12.75">
      <c r="A15" s="18"/>
      <c r="B15" s="13"/>
    </row>
    <row r="16" spans="1:2" ht="12.75">
      <c r="A16" s="18" t="s">
        <v>82</v>
      </c>
      <c r="B16" s="14">
        <v>1186888233.8379998</v>
      </c>
    </row>
    <row r="17" spans="1:4" ht="12.75">
      <c r="A17" s="18" t="s">
        <v>83</v>
      </c>
      <c r="B17" s="13">
        <v>673319961.6279999</v>
      </c>
      <c r="C17" s="24"/>
      <c r="D17" s="1"/>
    </row>
    <row r="18" spans="1:4" ht="12.75">
      <c r="A18" s="18" t="s">
        <v>84</v>
      </c>
      <c r="B18" s="13">
        <v>513568272.21</v>
      </c>
      <c r="D18" s="1"/>
    </row>
    <row r="19" spans="1:4" ht="12.75">
      <c r="A19" s="18" t="s">
        <v>114</v>
      </c>
      <c r="B19" s="13">
        <v>0</v>
      </c>
      <c r="D19" s="1"/>
    </row>
    <row r="20" spans="1:2" ht="12.75">
      <c r="A20" s="18"/>
      <c r="B20" s="13"/>
    </row>
    <row r="21" spans="1:2" ht="12.75">
      <c r="A21" s="18" t="s">
        <v>85</v>
      </c>
      <c r="B21" s="15">
        <v>39066758.16</v>
      </c>
    </row>
    <row r="22" spans="1:4" ht="12.75">
      <c r="A22" s="18" t="s">
        <v>86</v>
      </c>
      <c r="B22" s="13">
        <v>39066758.16</v>
      </c>
      <c r="D22" s="1"/>
    </row>
    <row r="23" spans="1:2" ht="12.75">
      <c r="A23" s="18"/>
      <c r="B23" s="13"/>
    </row>
    <row r="24" spans="1:2" ht="12.75">
      <c r="A24" s="18" t="s">
        <v>123</v>
      </c>
      <c r="B24" s="15">
        <v>22000000</v>
      </c>
    </row>
    <row r="25" spans="1:2" ht="12.75">
      <c r="A25" s="18" t="s">
        <v>124</v>
      </c>
      <c r="B25" s="13">
        <v>22000000</v>
      </c>
    </row>
    <row r="26" spans="1:2" ht="12.75">
      <c r="A26" s="18"/>
      <c r="B26" s="13"/>
    </row>
    <row r="27" spans="1:2" ht="12.75">
      <c r="A27" s="18"/>
      <c r="B27" s="13"/>
    </row>
    <row r="28" spans="1:2" ht="15">
      <c r="A28" s="53" t="s">
        <v>87</v>
      </c>
      <c r="B28" s="54">
        <v>156200000</v>
      </c>
    </row>
    <row r="29" spans="1:2" ht="12.75">
      <c r="A29" s="18"/>
      <c r="B29" s="13"/>
    </row>
    <row r="30" spans="1:2" ht="12.75">
      <c r="A30" s="18"/>
      <c r="B30" s="13"/>
    </row>
    <row r="31" spans="1:2" ht="12.75">
      <c r="A31" s="18" t="s">
        <v>88</v>
      </c>
      <c r="B31" s="15">
        <v>146200000</v>
      </c>
    </row>
    <row r="32" spans="1:2" ht="12.75">
      <c r="A32" s="18" t="s">
        <v>89</v>
      </c>
      <c r="B32" s="13">
        <v>29600000</v>
      </c>
    </row>
    <row r="33" spans="1:2" ht="12.75">
      <c r="A33" s="18" t="s">
        <v>90</v>
      </c>
      <c r="B33" s="13">
        <v>116600000</v>
      </c>
    </row>
    <row r="34" spans="1:2" ht="12.75">
      <c r="A34" s="18"/>
      <c r="B34" s="13"/>
    </row>
    <row r="35" spans="1:2" ht="12.75">
      <c r="A35" s="18" t="s">
        <v>125</v>
      </c>
      <c r="B35" s="15">
        <v>10000000</v>
      </c>
    </row>
    <row r="36" spans="1:2" ht="12.75">
      <c r="A36" s="18" t="s">
        <v>126</v>
      </c>
      <c r="B36" s="13">
        <v>10000000</v>
      </c>
    </row>
    <row r="37" spans="1:2" ht="12.75">
      <c r="A37" s="18"/>
      <c r="B37" s="13"/>
    </row>
    <row r="38" spans="1:2" ht="12.75">
      <c r="A38" s="18"/>
      <c r="B38" s="13"/>
    </row>
    <row r="39" spans="1:2" ht="15">
      <c r="A39" s="18" t="s">
        <v>109</v>
      </c>
      <c r="B39" s="54">
        <v>0</v>
      </c>
    </row>
    <row r="40" spans="1:2" ht="12.75">
      <c r="A40" s="18"/>
      <c r="B40" s="13"/>
    </row>
    <row r="41" spans="1:2" ht="12.75">
      <c r="A41" s="18" t="s">
        <v>92</v>
      </c>
      <c r="B41" s="13">
        <v>0</v>
      </c>
    </row>
    <row r="42" spans="1:2" ht="12.75">
      <c r="A42" s="18"/>
      <c r="B42" s="13"/>
    </row>
    <row r="43" spans="1:2" ht="12.75">
      <c r="A43" s="18"/>
      <c r="B43" s="13"/>
    </row>
    <row r="44" spans="1:2" ht="12.75">
      <c r="A44" s="18"/>
      <c r="B44" s="13"/>
    </row>
    <row r="45" spans="1:2" ht="12.75">
      <c r="A45" s="18"/>
      <c r="B45" s="13"/>
    </row>
    <row r="46" spans="1:2" ht="12.75">
      <c r="A46" s="18"/>
      <c r="B46" s="13"/>
    </row>
    <row r="47" spans="1:2" ht="12.75">
      <c r="A47" s="18"/>
      <c r="B47" s="13"/>
    </row>
    <row r="48" spans="1:2" ht="12.75">
      <c r="A48" s="19"/>
      <c r="B48" s="14"/>
    </row>
    <row r="49" ht="12.75">
      <c r="B49" s="1"/>
    </row>
    <row r="50" spans="1:2" ht="12.75">
      <c r="A50" s="64" t="s">
        <v>111</v>
      </c>
      <c r="B50" s="64"/>
    </row>
  </sheetData>
  <sheetProtection/>
  <mergeCells count="3">
    <mergeCell ref="A4:B4"/>
    <mergeCell ref="A5:B5"/>
    <mergeCell ref="A50:B50"/>
  </mergeCells>
  <printOptions/>
  <pageMargins left="1.1811023622047245" right="0" top="0.3937007874015748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9.7109375" style="0" customWidth="1"/>
    <col min="2" max="2" width="9.00390625" style="0" customWidth="1"/>
    <col min="3" max="3" width="16.421875" style="0" customWidth="1"/>
    <col min="4" max="4" width="15.140625" style="0" customWidth="1"/>
    <col min="5" max="5" width="16.28125" style="0" customWidth="1"/>
    <col min="6" max="6" width="14.8515625" style="0" bestFit="1" customWidth="1"/>
    <col min="7" max="7" width="13.8515625" style="0" bestFit="1" customWidth="1"/>
    <col min="9" max="9" width="14.8515625" style="57" bestFit="1" customWidth="1"/>
  </cols>
  <sheetData>
    <row r="1" spans="1:6" ht="18">
      <c r="A1" s="50" t="s">
        <v>0</v>
      </c>
      <c r="B1" s="48"/>
      <c r="C1" s="48"/>
      <c r="D1" s="48"/>
      <c r="E1" s="50" t="s">
        <v>138</v>
      </c>
      <c r="F1" s="48"/>
    </row>
    <row r="2" spans="1:6" ht="18">
      <c r="A2" s="50" t="s">
        <v>148</v>
      </c>
      <c r="B2" s="48"/>
      <c r="C2" s="48"/>
      <c r="D2" s="48"/>
      <c r="E2" s="50" t="s">
        <v>79</v>
      </c>
      <c r="F2" s="48"/>
    </row>
    <row r="3" spans="1:6" ht="7.5" customHeight="1">
      <c r="A3" s="48"/>
      <c r="B3" s="48"/>
      <c r="C3" s="48"/>
      <c r="D3" s="48"/>
      <c r="E3" s="48"/>
      <c r="F3" s="48"/>
    </row>
    <row r="4" spans="1:5" ht="15.75">
      <c r="A4" s="66" t="s">
        <v>13</v>
      </c>
      <c r="B4" s="66"/>
      <c r="C4" s="66"/>
      <c r="D4" s="66"/>
      <c r="E4" s="66"/>
    </row>
    <row r="5" ht="7.5" customHeight="1"/>
    <row r="6" spans="1:5" ht="25.5">
      <c r="A6" s="7" t="s">
        <v>1</v>
      </c>
      <c r="B6" s="8"/>
      <c r="C6" s="9" t="s">
        <v>2</v>
      </c>
      <c r="D6" s="9" t="s">
        <v>14</v>
      </c>
      <c r="E6" s="9" t="s">
        <v>15</v>
      </c>
    </row>
    <row r="7" spans="3:5" ht="12.75">
      <c r="C7" s="1"/>
      <c r="D7" s="1"/>
      <c r="E7" s="1"/>
    </row>
    <row r="8" spans="1:5" ht="12.75">
      <c r="A8" s="10" t="s">
        <v>3</v>
      </c>
      <c r="C8" s="3">
        <v>1404154992</v>
      </c>
      <c r="D8" s="3">
        <v>5257000</v>
      </c>
      <c r="E8" s="3">
        <v>1398897992</v>
      </c>
    </row>
    <row r="9" spans="3:5" ht="12.75">
      <c r="C9" s="1"/>
      <c r="D9" s="1"/>
      <c r="E9" s="1"/>
    </row>
    <row r="10" spans="1:5" ht="12.75">
      <c r="A10" s="10" t="s">
        <v>16</v>
      </c>
      <c r="C10" s="3">
        <v>1403814992</v>
      </c>
      <c r="D10" s="3">
        <v>5257000</v>
      </c>
      <c r="E10" s="3">
        <v>1398557992</v>
      </c>
    </row>
    <row r="11" spans="3:5" ht="12.75">
      <c r="C11" s="1"/>
      <c r="D11" s="1"/>
      <c r="E11" s="1"/>
    </row>
    <row r="12" spans="1:5" ht="15">
      <c r="A12" t="s">
        <v>17</v>
      </c>
      <c r="C12" s="4">
        <v>190581000</v>
      </c>
      <c r="D12" s="4">
        <v>5257000</v>
      </c>
      <c r="E12" s="4">
        <v>185324000</v>
      </c>
    </row>
    <row r="13" spans="3:5" ht="12.75">
      <c r="C13" s="1"/>
      <c r="D13" s="1"/>
      <c r="E13" s="1"/>
    </row>
    <row r="14" spans="1:5" ht="15">
      <c r="A14" t="s">
        <v>18</v>
      </c>
      <c r="C14" s="5">
        <v>119981000</v>
      </c>
      <c r="D14" s="5">
        <v>5257000</v>
      </c>
      <c r="E14" s="5">
        <v>114724000</v>
      </c>
    </row>
    <row r="15" spans="3:9" ht="12.75">
      <c r="C15" s="1"/>
      <c r="D15" s="1"/>
      <c r="E15" s="1"/>
      <c r="F15" s="23">
        <v>44834</v>
      </c>
      <c r="G15" s="23">
        <v>44561</v>
      </c>
      <c r="I15" s="57">
        <v>41517</v>
      </c>
    </row>
    <row r="16" spans="1:9" ht="12.75">
      <c r="A16" t="s">
        <v>19</v>
      </c>
      <c r="B16" s="2" t="s">
        <v>20</v>
      </c>
      <c r="C16" s="1">
        <v>26000000</v>
      </c>
      <c r="D16" s="1"/>
      <c r="E16" s="57">
        <v>26000000</v>
      </c>
      <c r="F16" s="1">
        <v>6307494.04</v>
      </c>
      <c r="G16" s="1">
        <f>(F16+800000)*1.6</f>
        <v>11371990.464000002</v>
      </c>
      <c r="I16" s="57">
        <v>11000000</v>
      </c>
    </row>
    <row r="17" spans="1:9" ht="12.75">
      <c r="A17" t="s">
        <v>21</v>
      </c>
      <c r="B17" s="2" t="s">
        <v>22</v>
      </c>
      <c r="C17" s="1">
        <v>21000000</v>
      </c>
      <c r="D17" s="1"/>
      <c r="E17" s="57">
        <v>21000000</v>
      </c>
      <c r="F17" s="1">
        <v>4442781.72</v>
      </c>
      <c r="G17" s="1">
        <f>(F17+2000000)*1.35</f>
        <v>8697755.322</v>
      </c>
      <c r="I17" s="57">
        <v>9000000</v>
      </c>
    </row>
    <row r="18" spans="1:9" ht="12.75">
      <c r="A18" t="s">
        <v>42</v>
      </c>
      <c r="B18" s="2" t="s">
        <v>38</v>
      </c>
      <c r="C18" s="1">
        <v>28000</v>
      </c>
      <c r="D18" s="1"/>
      <c r="E18" s="57">
        <v>28000</v>
      </c>
      <c r="F18" s="1">
        <v>2000</v>
      </c>
      <c r="G18" s="57">
        <v>13000</v>
      </c>
      <c r="I18" s="57">
        <v>14000</v>
      </c>
    </row>
    <row r="19" spans="1:9" ht="12.75">
      <c r="A19" t="s">
        <v>43</v>
      </c>
      <c r="B19" s="2" t="s">
        <v>23</v>
      </c>
      <c r="C19" s="1">
        <v>3200000</v>
      </c>
      <c r="D19" s="1"/>
      <c r="E19" s="57">
        <v>3200000</v>
      </c>
      <c r="F19" s="1">
        <v>474439</v>
      </c>
      <c r="G19" s="57">
        <f>(F19+150000)*1.5</f>
        <v>936658.5</v>
      </c>
      <c r="I19" s="57">
        <v>800000</v>
      </c>
    </row>
    <row r="20" spans="1:9" ht="12.75">
      <c r="A20" t="s">
        <v>57</v>
      </c>
      <c r="B20" s="2" t="s">
        <v>41</v>
      </c>
      <c r="C20" s="1">
        <v>0</v>
      </c>
      <c r="D20" s="1"/>
      <c r="E20" s="57">
        <v>0</v>
      </c>
      <c r="F20" s="1">
        <v>0</v>
      </c>
      <c r="G20" s="57">
        <v>3000</v>
      </c>
      <c r="I20" s="57">
        <v>0</v>
      </c>
    </row>
    <row r="21" spans="1:9" ht="12.75">
      <c r="A21" t="s">
        <v>44</v>
      </c>
      <c r="B21" s="2" t="s">
        <v>24</v>
      </c>
      <c r="C21" s="1">
        <v>320000</v>
      </c>
      <c r="D21" s="1"/>
      <c r="E21" s="57">
        <v>320000</v>
      </c>
      <c r="F21" s="1">
        <v>123000</v>
      </c>
      <c r="G21" s="57">
        <v>160000</v>
      </c>
      <c r="I21" s="57">
        <v>160000</v>
      </c>
    </row>
    <row r="22" spans="1:9" ht="12.75">
      <c r="A22" t="s">
        <v>45</v>
      </c>
      <c r="B22" s="2" t="s">
        <v>25</v>
      </c>
      <c r="C22" s="1">
        <v>50000</v>
      </c>
      <c r="D22" s="1"/>
      <c r="E22" s="57">
        <v>50000</v>
      </c>
      <c r="F22" s="1">
        <v>0</v>
      </c>
      <c r="G22" s="57">
        <v>25000</v>
      </c>
      <c r="I22" s="57">
        <v>25000</v>
      </c>
    </row>
    <row r="23" spans="1:9" ht="12.75">
      <c r="A23" t="s">
        <v>46</v>
      </c>
      <c r="B23" s="2" t="s">
        <v>26</v>
      </c>
      <c r="C23" s="1">
        <v>400000</v>
      </c>
      <c r="D23" s="1"/>
      <c r="E23" s="57">
        <v>400000</v>
      </c>
      <c r="F23" s="1">
        <v>152097.86</v>
      </c>
      <c r="G23" s="57">
        <v>200000</v>
      </c>
      <c r="I23" s="57">
        <v>200000</v>
      </c>
    </row>
    <row r="24" spans="1:9" ht="12.75">
      <c r="A24" t="s">
        <v>47</v>
      </c>
      <c r="B24" s="2" t="s">
        <v>27</v>
      </c>
      <c r="C24" s="1">
        <v>8000000</v>
      </c>
      <c r="D24" s="1"/>
      <c r="E24" s="57">
        <v>8000000</v>
      </c>
      <c r="F24" s="1">
        <v>1079510</v>
      </c>
      <c r="G24" s="57">
        <v>750000</v>
      </c>
      <c r="I24" s="57">
        <v>2000000</v>
      </c>
    </row>
    <row r="25" spans="1:9" ht="12.75">
      <c r="A25" t="s">
        <v>48</v>
      </c>
      <c r="B25" s="2" t="s">
        <v>28</v>
      </c>
      <c r="C25" s="1">
        <v>3600000</v>
      </c>
      <c r="D25" s="1"/>
      <c r="E25" s="57">
        <v>3600000</v>
      </c>
      <c r="F25" s="1">
        <v>483001.11</v>
      </c>
      <c r="G25" s="57">
        <v>800000</v>
      </c>
      <c r="I25" s="57">
        <v>800000</v>
      </c>
    </row>
    <row r="26" spans="1:9" ht="12.75">
      <c r="A26" t="s">
        <v>49</v>
      </c>
      <c r="B26" s="2" t="s">
        <v>29</v>
      </c>
      <c r="C26" s="1">
        <v>5257000</v>
      </c>
      <c r="D26" s="25">
        <v>5257000</v>
      </c>
      <c r="E26" s="1">
        <v>0</v>
      </c>
      <c r="F26" s="1">
        <v>1242203.1999999997</v>
      </c>
      <c r="G26" s="57">
        <f>F26/8*12</f>
        <v>1863304.7999999996</v>
      </c>
      <c r="I26" s="57">
        <v>110242.86</v>
      </c>
    </row>
    <row r="27" spans="1:9" ht="12.75">
      <c r="A27" t="s">
        <v>50</v>
      </c>
      <c r="B27" s="2" t="s">
        <v>30</v>
      </c>
      <c r="C27" s="1">
        <v>9400000</v>
      </c>
      <c r="D27" s="1"/>
      <c r="E27" s="57">
        <v>9400000</v>
      </c>
      <c r="F27" s="1">
        <v>2337633.21</v>
      </c>
      <c r="G27" s="57">
        <f>(F27+560000)*1.3</f>
        <v>3766923.173</v>
      </c>
      <c r="I27" s="57">
        <v>3700000</v>
      </c>
    </row>
    <row r="28" spans="1:9" ht="12.75">
      <c r="A28" t="s">
        <v>51</v>
      </c>
      <c r="B28" s="2" t="s">
        <v>31</v>
      </c>
      <c r="C28" s="1">
        <v>420000</v>
      </c>
      <c r="D28" s="1"/>
      <c r="E28" s="57">
        <v>420000</v>
      </c>
      <c r="F28" s="1">
        <v>86109.98999999999</v>
      </c>
      <c r="G28" s="57">
        <f>(F28+60000)*1.3</f>
        <v>189942.987</v>
      </c>
      <c r="I28" s="57">
        <v>210000</v>
      </c>
    </row>
    <row r="29" spans="1:9" ht="12.75">
      <c r="A29" t="s">
        <v>52</v>
      </c>
      <c r="B29" s="2" t="s">
        <v>32</v>
      </c>
      <c r="C29" s="1">
        <v>600000</v>
      </c>
      <c r="D29" s="1"/>
      <c r="E29" s="57">
        <v>600000</v>
      </c>
      <c r="F29" s="1">
        <v>120400</v>
      </c>
      <c r="G29" s="1">
        <f>(F29+43850)*1.3</f>
        <v>213525</v>
      </c>
      <c r="I29" s="57">
        <v>300000</v>
      </c>
    </row>
    <row r="30" spans="1:9" ht="12.75">
      <c r="A30" t="s">
        <v>53</v>
      </c>
      <c r="B30" s="2" t="s">
        <v>33</v>
      </c>
      <c r="C30" s="1">
        <v>300000</v>
      </c>
      <c r="D30" s="1"/>
      <c r="E30" s="57">
        <v>300000</v>
      </c>
      <c r="F30" s="1">
        <v>103820</v>
      </c>
      <c r="G30" s="1">
        <f>+F30+24000</f>
        <v>127820</v>
      </c>
      <c r="I30" s="57">
        <v>150000</v>
      </c>
    </row>
    <row r="31" spans="1:9" ht="12.75">
      <c r="A31" t="s">
        <v>40</v>
      </c>
      <c r="B31" s="2" t="s">
        <v>34</v>
      </c>
      <c r="C31" s="1">
        <v>6000</v>
      </c>
      <c r="D31" s="1"/>
      <c r="E31" s="57">
        <v>6000</v>
      </c>
      <c r="F31" s="1">
        <v>0</v>
      </c>
      <c r="G31">
        <v>1500</v>
      </c>
      <c r="I31" s="57">
        <v>3000</v>
      </c>
    </row>
    <row r="32" spans="1:9" ht="12.75">
      <c r="A32" t="s">
        <v>58</v>
      </c>
      <c r="B32" s="2" t="s">
        <v>39</v>
      </c>
      <c r="C32" s="1">
        <v>32000000</v>
      </c>
      <c r="D32" s="1"/>
      <c r="E32" s="57">
        <v>32000000</v>
      </c>
      <c r="F32" s="1">
        <v>3385381.6200000006</v>
      </c>
      <c r="G32" s="1">
        <f>+F32+1000000</f>
        <v>4385381.620000001</v>
      </c>
      <c r="I32" s="57">
        <v>16000000</v>
      </c>
    </row>
    <row r="33" spans="1:9" ht="12.75">
      <c r="A33" t="s">
        <v>54</v>
      </c>
      <c r="B33" s="2" t="s">
        <v>35</v>
      </c>
      <c r="C33" s="1">
        <v>4200000</v>
      </c>
      <c r="D33" s="1"/>
      <c r="E33" s="57">
        <v>4200000</v>
      </c>
      <c r="F33" s="1">
        <v>1518736.27</v>
      </c>
      <c r="G33" s="1">
        <f>(+F33+130000)*1.3</f>
        <v>2143357.151</v>
      </c>
      <c r="I33" s="57">
        <v>2100000</v>
      </c>
    </row>
    <row r="34" spans="1:9" ht="12.75">
      <c r="A34" t="s">
        <v>55</v>
      </c>
      <c r="B34" s="2" t="s">
        <v>37</v>
      </c>
      <c r="C34" s="1">
        <v>1200000</v>
      </c>
      <c r="D34" s="1"/>
      <c r="E34" s="57">
        <v>1200000</v>
      </c>
      <c r="F34" s="1">
        <v>369272.25999999995</v>
      </c>
      <c r="G34" s="1">
        <f>+F34+88000</f>
        <v>457272.25999999995</v>
      </c>
      <c r="I34" s="57">
        <v>600000</v>
      </c>
    </row>
    <row r="35" spans="1:9" ht="12.75">
      <c r="A35" t="s">
        <v>56</v>
      </c>
      <c r="B35" s="2" t="s">
        <v>36</v>
      </c>
      <c r="C35" s="1">
        <v>4000000</v>
      </c>
      <c r="D35" s="1"/>
      <c r="E35" s="57">
        <v>4000000</v>
      </c>
      <c r="F35" s="1">
        <v>1451675.18</v>
      </c>
      <c r="G35" s="1">
        <f>+F35+122000</f>
        <v>1573675.18</v>
      </c>
      <c r="I35" s="57">
        <v>2000000</v>
      </c>
    </row>
    <row r="36" spans="2:9" ht="12.75">
      <c r="B36" s="2"/>
      <c r="C36" s="1"/>
      <c r="D36" s="1"/>
      <c r="E36" s="1"/>
      <c r="F36" s="1">
        <f>SUM(F16:F35)</f>
        <v>23679555.459999997</v>
      </c>
      <c r="G36">
        <f>SUM(G16:G35)</f>
        <v>37680106.457</v>
      </c>
      <c r="I36" s="57">
        <f>SUM(I16:I35)</f>
        <v>49172242.86</v>
      </c>
    </row>
    <row r="37" spans="1:5" ht="15">
      <c r="A37" t="s">
        <v>59</v>
      </c>
      <c r="B37" s="2"/>
      <c r="C37" s="5">
        <v>70600000</v>
      </c>
      <c r="D37" s="5">
        <v>0</v>
      </c>
      <c r="E37" s="5">
        <v>70600000</v>
      </c>
    </row>
    <row r="38" spans="2:5" ht="12.75">
      <c r="B38" s="2"/>
      <c r="C38" s="1"/>
      <c r="D38" s="1"/>
      <c r="E38" s="1"/>
    </row>
    <row r="39" spans="1:9" ht="12.75">
      <c r="A39" t="s">
        <v>60</v>
      </c>
      <c r="B39" s="2" t="s">
        <v>61</v>
      </c>
      <c r="C39" s="1">
        <v>60000000</v>
      </c>
      <c r="E39" s="57">
        <v>60000000</v>
      </c>
      <c r="F39" s="1">
        <v>10105336.75</v>
      </c>
      <c r="G39" s="1">
        <f>+F39+4000000</f>
        <v>14105336.75</v>
      </c>
      <c r="H39">
        <f>+G39-F39</f>
        <v>4000000</v>
      </c>
      <c r="I39" s="57">
        <v>21000000</v>
      </c>
    </row>
    <row r="40" spans="1:9" ht="12.75">
      <c r="A40" t="s">
        <v>63</v>
      </c>
      <c r="B40" s="2" t="s">
        <v>62</v>
      </c>
      <c r="C40" s="1">
        <v>10600000</v>
      </c>
      <c r="E40" s="57">
        <v>10600000</v>
      </c>
      <c r="F40" s="1">
        <v>574534.18</v>
      </c>
      <c r="G40">
        <v>300000</v>
      </c>
      <c r="I40" s="57">
        <v>800000</v>
      </c>
    </row>
    <row r="41" spans="1:5" ht="12.75">
      <c r="A41" t="s">
        <v>64</v>
      </c>
      <c r="C41" s="1">
        <v>0</v>
      </c>
      <c r="E41" s="25">
        <v>0</v>
      </c>
    </row>
    <row r="42" spans="3:5" ht="12.75">
      <c r="C42" s="1"/>
      <c r="D42" s="1"/>
      <c r="E42" s="1"/>
    </row>
    <row r="43" spans="1:5" ht="15">
      <c r="A43" t="s">
        <v>65</v>
      </c>
      <c r="C43" s="4">
        <v>1213233992</v>
      </c>
      <c r="D43" s="4">
        <v>0</v>
      </c>
      <c r="E43" s="4">
        <v>1213233992</v>
      </c>
    </row>
    <row r="44" spans="3:5" ht="12.75">
      <c r="C44" s="1"/>
      <c r="D44" s="1"/>
      <c r="E44" s="1"/>
    </row>
    <row r="45" spans="1:5" ht="15">
      <c r="A45" t="s">
        <v>66</v>
      </c>
      <c r="C45" s="5">
        <v>231485865</v>
      </c>
      <c r="D45" s="5">
        <v>0</v>
      </c>
      <c r="E45" s="5">
        <v>231485865</v>
      </c>
    </row>
    <row r="46" spans="3:5" ht="12.75">
      <c r="C46" s="1"/>
      <c r="D46" s="1"/>
      <c r="E46" s="1"/>
    </row>
    <row r="47" spans="1:5" ht="12.75">
      <c r="A47" t="s">
        <v>67</v>
      </c>
      <c r="B47" s="2" t="s">
        <v>68</v>
      </c>
      <c r="C47" s="6">
        <v>231485865</v>
      </c>
      <c r="D47" s="6">
        <v>0</v>
      </c>
      <c r="E47" s="6">
        <v>231485865</v>
      </c>
    </row>
    <row r="48" spans="1:10" ht="12.75">
      <c r="A48" t="s">
        <v>69</v>
      </c>
      <c r="C48" s="1">
        <v>231485865</v>
      </c>
      <c r="D48" s="1"/>
      <c r="E48" s="57">
        <v>231485865</v>
      </c>
      <c r="F48" s="1">
        <v>43448762.82000001</v>
      </c>
      <c r="G48" s="1">
        <f>F48/8*12*1.3</f>
        <v>84725087.49900001</v>
      </c>
      <c r="H48">
        <f>+G48-F48</f>
        <v>41276324.679000005</v>
      </c>
      <c r="I48" s="57">
        <v>109404946</v>
      </c>
      <c r="J48">
        <f>F48/I48</f>
        <v>0.3971370985366604</v>
      </c>
    </row>
    <row r="49" spans="3:5" ht="12.75">
      <c r="C49" s="1"/>
      <c r="D49" s="1"/>
      <c r="E49" s="1"/>
    </row>
    <row r="50" spans="1:5" ht="12.75">
      <c r="A50" t="s">
        <v>70</v>
      </c>
      <c r="B50" s="2" t="s">
        <v>71</v>
      </c>
      <c r="C50" s="6">
        <v>0</v>
      </c>
      <c r="D50" s="6">
        <v>0</v>
      </c>
      <c r="E50" s="6"/>
    </row>
    <row r="51" spans="1:9" ht="12.75">
      <c r="A51" t="s">
        <v>69</v>
      </c>
      <c r="C51" s="1">
        <v>0</v>
      </c>
      <c r="D51" s="1">
        <v>0</v>
      </c>
      <c r="E51" s="1"/>
      <c r="F51">
        <v>0</v>
      </c>
      <c r="G51">
        <f>F51/8*12</f>
        <v>0</v>
      </c>
      <c r="I51" s="57">
        <v>0</v>
      </c>
    </row>
    <row r="52" spans="1:7" ht="12.75">
      <c r="A52" t="s">
        <v>72</v>
      </c>
      <c r="C52" s="1">
        <v>0</v>
      </c>
      <c r="D52" s="1">
        <v>0</v>
      </c>
      <c r="E52" s="1"/>
      <c r="G52">
        <f>F52/8*12</f>
        <v>0</v>
      </c>
    </row>
    <row r="53" spans="3:5" ht="12.75">
      <c r="C53" s="1"/>
      <c r="D53" s="1"/>
      <c r="E53" s="1"/>
    </row>
    <row r="54" spans="1:5" ht="15">
      <c r="A54" t="s">
        <v>73</v>
      </c>
      <c r="C54" s="5">
        <v>981748127</v>
      </c>
      <c r="D54" s="5">
        <v>0</v>
      </c>
      <c r="E54" s="5">
        <v>981748127</v>
      </c>
    </row>
    <row r="55" spans="3:5" ht="12.75">
      <c r="C55" s="1"/>
      <c r="D55" s="1"/>
      <c r="E55" s="1"/>
    </row>
    <row r="56" spans="1:5" ht="12.75">
      <c r="A56" t="s">
        <v>67</v>
      </c>
      <c r="B56" s="2" t="s">
        <v>74</v>
      </c>
      <c r="C56" s="6">
        <v>981748127</v>
      </c>
      <c r="D56" s="6">
        <v>0</v>
      </c>
      <c r="E56" s="6">
        <v>981748127</v>
      </c>
    </row>
    <row r="57" spans="1:10" ht="12.75">
      <c r="A57" t="s">
        <v>69</v>
      </c>
      <c r="C57" s="1">
        <v>981748127</v>
      </c>
      <c r="D57" s="1"/>
      <c r="E57" s="57">
        <v>981748127</v>
      </c>
      <c r="F57" s="1">
        <v>155164746.97</v>
      </c>
      <c r="G57" s="1">
        <f>F57/8*12*1.3</f>
        <v>302571256.5915</v>
      </c>
      <c r="H57" s="1"/>
      <c r="I57" s="57">
        <v>409446954</v>
      </c>
      <c r="J57">
        <f>F57/I57</f>
        <v>0.3789617811395417</v>
      </c>
    </row>
    <row r="58" spans="3:5" ht="12.75">
      <c r="C58" s="1"/>
      <c r="D58" s="1"/>
      <c r="E58" s="1"/>
    </row>
    <row r="59" spans="1:5" ht="12.75">
      <c r="A59" t="s">
        <v>70</v>
      </c>
      <c r="B59" s="2" t="s">
        <v>141</v>
      </c>
      <c r="C59" s="6">
        <v>0</v>
      </c>
      <c r="D59" s="6">
        <v>0</v>
      </c>
      <c r="E59" s="6"/>
    </row>
    <row r="60" spans="1:9" ht="12.75">
      <c r="A60" t="s">
        <v>69</v>
      </c>
      <c r="C60" s="1">
        <v>0</v>
      </c>
      <c r="D60" s="1">
        <v>0</v>
      </c>
      <c r="E60" s="1">
        <v>0</v>
      </c>
      <c r="F60" s="1">
        <v>1679110.3</v>
      </c>
      <c r="G60" s="1">
        <f>F60+450000-151.29</f>
        <v>2128959.01</v>
      </c>
      <c r="I60" s="57">
        <v>0</v>
      </c>
    </row>
    <row r="61" spans="3:5" ht="12.75">
      <c r="C61" s="1"/>
      <c r="D61" s="1"/>
      <c r="E61" s="1"/>
    </row>
    <row r="62" spans="1:5" ht="12.75">
      <c r="A62" s="10" t="s">
        <v>75</v>
      </c>
      <c r="C62" s="3">
        <v>340000</v>
      </c>
      <c r="D62" s="3">
        <v>0</v>
      </c>
      <c r="E62" s="3">
        <v>340000</v>
      </c>
    </row>
    <row r="63" spans="3:5" ht="12.75">
      <c r="C63" s="1"/>
      <c r="D63" s="1"/>
      <c r="E63" s="1"/>
    </row>
    <row r="64" spans="1:5" ht="15">
      <c r="A64" t="s">
        <v>76</v>
      </c>
      <c r="C64" s="4">
        <v>340000</v>
      </c>
      <c r="D64" s="4">
        <v>0</v>
      </c>
      <c r="E64" s="4">
        <v>340000</v>
      </c>
    </row>
    <row r="65" spans="3:5" ht="12.75">
      <c r="C65" s="1"/>
      <c r="D65" s="1"/>
      <c r="E65" s="1"/>
    </row>
    <row r="66" spans="1:9" ht="12.75">
      <c r="A66" t="s">
        <v>77</v>
      </c>
      <c r="B66" s="2" t="s">
        <v>78</v>
      </c>
      <c r="C66" s="1">
        <v>100000</v>
      </c>
      <c r="D66" s="1"/>
      <c r="E66" s="1">
        <v>100000</v>
      </c>
      <c r="F66" s="1">
        <v>27085.14</v>
      </c>
      <c r="G66" s="1">
        <f>+F66+32000</f>
        <v>59085.14</v>
      </c>
      <c r="I66" s="57">
        <v>50000</v>
      </c>
    </row>
    <row r="67" spans="2:9" ht="12.75">
      <c r="B67" s="2" t="s">
        <v>145</v>
      </c>
      <c r="C67" s="1">
        <v>240000</v>
      </c>
      <c r="D67" s="1"/>
      <c r="E67" s="1">
        <v>240000</v>
      </c>
      <c r="F67">
        <v>73639.58000000002</v>
      </c>
      <c r="I67" s="57">
        <v>120000</v>
      </c>
    </row>
    <row r="68" spans="1:5" ht="12.75">
      <c r="A68" s="26" t="s">
        <v>143</v>
      </c>
      <c r="B68" s="1"/>
      <c r="C68" s="1">
        <v>0</v>
      </c>
      <c r="D68" s="1"/>
      <c r="E68" s="1"/>
    </row>
    <row r="69" spans="1:5" ht="12.75">
      <c r="A69" s="26" t="s">
        <v>106</v>
      </c>
      <c r="C69" s="1"/>
      <c r="D69" s="1"/>
      <c r="E69" s="1"/>
    </row>
    <row r="70" spans="1:3" ht="12.75">
      <c r="A70" t="s">
        <v>107</v>
      </c>
      <c r="C70" s="27">
        <v>0</v>
      </c>
    </row>
    <row r="71" spans="1:3" ht="12.75">
      <c r="A71" t="s">
        <v>108</v>
      </c>
      <c r="C71" s="28">
        <v>0</v>
      </c>
    </row>
    <row r="72" ht="12.75">
      <c r="C72" s="1">
        <v>0</v>
      </c>
    </row>
    <row r="74" spans="1:6" ht="12.75">
      <c r="A74" s="64" t="s">
        <v>112</v>
      </c>
      <c r="B74" s="64"/>
      <c r="C74" s="64"/>
      <c r="D74" s="64"/>
      <c r="E74" s="64"/>
      <c r="F74" s="26"/>
    </row>
    <row r="75" spans="1:5" ht="12.75">
      <c r="A75" s="64"/>
      <c r="B75" s="64"/>
      <c r="C75" s="64"/>
      <c r="D75" s="64"/>
      <c r="E75" s="64"/>
    </row>
  </sheetData>
  <sheetProtection/>
  <mergeCells count="3">
    <mergeCell ref="A4:E4"/>
    <mergeCell ref="A75:E75"/>
    <mergeCell ref="A74:E74"/>
  </mergeCells>
  <printOptions/>
  <pageMargins left="1.1811023622047245" right="0" top="0.7874015748031497" bottom="0.3937007874015748" header="0" footer="0"/>
  <pageSetup fitToHeight="1" fitToWidth="1" horizontalDpi="300" verticalDpi="3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42.57421875" style="0" customWidth="1"/>
    <col min="2" max="7" width="16.57421875" style="0" customWidth="1"/>
  </cols>
  <sheetData>
    <row r="1" ht="15">
      <c r="A1" s="49" t="s">
        <v>0</v>
      </c>
    </row>
    <row r="2" ht="15">
      <c r="A2" s="49" t="s">
        <v>140</v>
      </c>
    </row>
    <row r="3" spans="1:7" ht="15">
      <c r="A3" s="67" t="s">
        <v>149</v>
      </c>
      <c r="B3" s="67"/>
      <c r="C3" s="67"/>
      <c r="D3" s="67"/>
      <c r="E3" s="67"/>
      <c r="F3" s="67"/>
      <c r="G3" s="67"/>
    </row>
    <row r="4" spans="1:7" ht="15">
      <c r="A4" s="67" t="s">
        <v>80</v>
      </c>
      <c r="B4" s="67"/>
      <c r="C4" s="67"/>
      <c r="D4" s="67"/>
      <c r="E4" s="67"/>
      <c r="F4" s="67"/>
      <c r="G4" s="67"/>
    </row>
    <row r="6" spans="1:7" ht="45" customHeight="1">
      <c r="A6" s="7" t="s">
        <v>1</v>
      </c>
      <c r="B6" s="9" t="s">
        <v>93</v>
      </c>
      <c r="C6" s="9" t="s">
        <v>97</v>
      </c>
      <c r="D6" s="9" t="s">
        <v>98</v>
      </c>
      <c r="E6" s="9" t="s">
        <v>95</v>
      </c>
      <c r="F6" s="9" t="s">
        <v>94</v>
      </c>
      <c r="G6" s="9" t="s">
        <v>96</v>
      </c>
    </row>
    <row r="7" spans="1:7" ht="12.75">
      <c r="A7" s="17"/>
      <c r="B7" s="11"/>
      <c r="C7" s="11"/>
      <c r="D7" s="11"/>
      <c r="E7" s="11"/>
      <c r="F7" s="11"/>
      <c r="G7" s="11"/>
    </row>
    <row r="8" spans="1:7" ht="12.75">
      <c r="A8" s="18" t="s">
        <v>3</v>
      </c>
      <c r="B8" s="12">
        <v>1404154991.998</v>
      </c>
      <c r="C8" s="12">
        <v>1398897991.998</v>
      </c>
      <c r="D8" s="12">
        <v>5257000</v>
      </c>
      <c r="E8" s="12">
        <v>5257000</v>
      </c>
      <c r="F8" s="12">
        <v>0</v>
      </c>
      <c r="G8" s="12">
        <v>0</v>
      </c>
    </row>
    <row r="9" spans="1:7" ht="12.75">
      <c r="A9" s="18"/>
      <c r="B9" s="13"/>
      <c r="C9" s="13"/>
      <c r="D9" s="13"/>
      <c r="E9" s="13"/>
      <c r="F9" s="13"/>
      <c r="G9" s="13"/>
    </row>
    <row r="10" spans="1:7" ht="12.75">
      <c r="A10" s="18"/>
      <c r="B10" s="13"/>
      <c r="C10" s="13"/>
      <c r="D10" s="13"/>
      <c r="E10" s="13"/>
      <c r="F10" s="13"/>
      <c r="G10" s="13"/>
    </row>
    <row r="11" spans="1:7" ht="12.75">
      <c r="A11" s="18" t="s">
        <v>81</v>
      </c>
      <c r="B11" s="12">
        <v>1247954991.998</v>
      </c>
      <c r="C11" s="12">
        <v>1242697991.998</v>
      </c>
      <c r="D11" s="12">
        <v>5257000</v>
      </c>
      <c r="E11" s="12">
        <v>5257000</v>
      </c>
      <c r="F11" s="12">
        <v>0</v>
      </c>
      <c r="G11" s="12">
        <v>0</v>
      </c>
    </row>
    <row r="12" spans="1:7" ht="12.75">
      <c r="A12" s="18"/>
      <c r="B12" s="13"/>
      <c r="C12" s="13"/>
      <c r="D12" s="13"/>
      <c r="E12" s="13"/>
      <c r="F12" s="13"/>
      <c r="G12" s="13"/>
    </row>
    <row r="13" spans="1:7" ht="12.75">
      <c r="A13" s="18" t="s">
        <v>128</v>
      </c>
      <c r="B13" s="14">
        <v>1186888233.8379998</v>
      </c>
      <c r="C13" s="14">
        <v>1186888233.8379998</v>
      </c>
      <c r="D13" s="14">
        <v>0</v>
      </c>
      <c r="E13" s="14">
        <v>0</v>
      </c>
      <c r="F13" s="14">
        <v>0</v>
      </c>
      <c r="G13" s="14">
        <v>0</v>
      </c>
    </row>
    <row r="14" spans="1:7" ht="12.75">
      <c r="A14" s="18" t="s">
        <v>83</v>
      </c>
      <c r="B14" s="13">
        <v>673319961.6279999</v>
      </c>
      <c r="C14" s="13">
        <v>673319961.6279999</v>
      </c>
      <c r="D14" s="13">
        <v>0</v>
      </c>
      <c r="E14" s="13">
        <v>0</v>
      </c>
      <c r="F14" s="13">
        <v>0</v>
      </c>
      <c r="G14" s="13">
        <v>0</v>
      </c>
    </row>
    <row r="15" spans="1:7" ht="12.75">
      <c r="A15" s="18" t="s">
        <v>84</v>
      </c>
      <c r="B15" s="13">
        <v>513568272.21</v>
      </c>
      <c r="C15" s="13">
        <v>513568272.21</v>
      </c>
      <c r="D15" s="13">
        <v>0</v>
      </c>
      <c r="E15" s="13">
        <v>0</v>
      </c>
      <c r="F15" s="13">
        <v>0</v>
      </c>
      <c r="G15" s="13">
        <v>0</v>
      </c>
    </row>
    <row r="16" spans="1:7" ht="12.75">
      <c r="A16" s="18" t="s">
        <v>114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12.75">
      <c r="A17" s="18"/>
      <c r="B17" s="13"/>
      <c r="C17" s="13"/>
      <c r="D17" s="13"/>
      <c r="E17" s="13"/>
      <c r="F17" s="13"/>
      <c r="G17" s="13"/>
    </row>
    <row r="18" spans="1:7" ht="12.75">
      <c r="A18" s="18" t="s">
        <v>129</v>
      </c>
      <c r="B18" s="15">
        <v>39066758.16</v>
      </c>
      <c r="C18" s="15">
        <v>33809758.16</v>
      </c>
      <c r="D18" s="15">
        <v>5257000</v>
      </c>
      <c r="E18" s="15">
        <v>5257000</v>
      </c>
      <c r="F18" s="15">
        <v>0</v>
      </c>
      <c r="G18" s="15">
        <v>0</v>
      </c>
    </row>
    <row r="19" spans="1:7" ht="12.75">
      <c r="A19" s="18" t="s">
        <v>86</v>
      </c>
      <c r="B19" s="13">
        <v>39066758.16</v>
      </c>
      <c r="C19" s="13">
        <v>33809758.16</v>
      </c>
      <c r="D19" s="13">
        <v>5257000</v>
      </c>
      <c r="E19" s="13">
        <v>5257000</v>
      </c>
      <c r="F19" s="13">
        <v>0</v>
      </c>
      <c r="G19" s="13">
        <v>0</v>
      </c>
    </row>
    <row r="20" spans="1:7" ht="12.75">
      <c r="A20" s="18"/>
      <c r="B20" s="13"/>
      <c r="C20" s="13"/>
      <c r="D20" s="13"/>
      <c r="E20" s="13"/>
      <c r="F20" s="13"/>
      <c r="G20" s="13"/>
    </row>
    <row r="21" spans="1:7" ht="12.75">
      <c r="A21" s="18" t="s">
        <v>130</v>
      </c>
      <c r="B21" s="15">
        <v>22000000</v>
      </c>
      <c r="C21" s="15">
        <v>22000000</v>
      </c>
      <c r="D21" s="15">
        <v>0</v>
      </c>
      <c r="E21" s="15">
        <v>0</v>
      </c>
      <c r="F21" s="15">
        <v>0</v>
      </c>
      <c r="G21" s="15">
        <v>0</v>
      </c>
    </row>
    <row r="22" spans="1:7" ht="12.75">
      <c r="A22" s="18" t="s">
        <v>127</v>
      </c>
      <c r="B22" s="13">
        <v>22000000</v>
      </c>
      <c r="C22" s="13">
        <v>22000000</v>
      </c>
      <c r="D22" s="13">
        <v>0</v>
      </c>
      <c r="E22" s="13">
        <v>0</v>
      </c>
      <c r="F22" s="13">
        <v>0</v>
      </c>
      <c r="G22" s="13">
        <v>0</v>
      </c>
    </row>
    <row r="23" spans="1:7" ht="12.75">
      <c r="A23" s="18"/>
      <c r="B23" s="13"/>
      <c r="C23" s="13"/>
      <c r="D23" s="13"/>
      <c r="E23" s="13"/>
      <c r="F23" s="13"/>
      <c r="G23" s="13"/>
    </row>
    <row r="24" spans="1:9" ht="12.75">
      <c r="A24" s="18"/>
      <c r="B24" s="13"/>
      <c r="C24" s="13"/>
      <c r="D24" s="13"/>
      <c r="E24" s="13"/>
      <c r="F24" s="13"/>
      <c r="G24" s="13"/>
      <c r="I24" s="24"/>
    </row>
    <row r="25" spans="1:7" ht="12.75">
      <c r="A25" s="18" t="s">
        <v>87</v>
      </c>
      <c r="B25" s="12">
        <v>156200000</v>
      </c>
      <c r="C25" s="12">
        <v>156200000</v>
      </c>
      <c r="D25" s="12">
        <v>0</v>
      </c>
      <c r="E25" s="12">
        <v>0</v>
      </c>
      <c r="F25" s="12">
        <v>0</v>
      </c>
      <c r="G25" s="12">
        <v>0</v>
      </c>
    </row>
    <row r="26" spans="1:7" ht="12.75">
      <c r="A26" s="18"/>
      <c r="B26" s="13"/>
      <c r="C26" s="13"/>
      <c r="D26" s="13"/>
      <c r="E26" s="13"/>
      <c r="F26" s="13"/>
      <c r="G26" s="13"/>
    </row>
    <row r="27" spans="1:7" ht="12.75">
      <c r="A27" s="18" t="s">
        <v>131</v>
      </c>
      <c r="B27" s="16">
        <v>146200000</v>
      </c>
      <c r="C27" s="16">
        <v>146200000</v>
      </c>
      <c r="D27" s="16">
        <v>0</v>
      </c>
      <c r="E27" s="16">
        <v>0</v>
      </c>
      <c r="F27" s="16">
        <v>0</v>
      </c>
      <c r="G27" s="16">
        <v>0</v>
      </c>
    </row>
    <row r="28" spans="1:7" ht="12.75">
      <c r="A28" s="18" t="s">
        <v>89</v>
      </c>
      <c r="B28" s="13">
        <v>29600000</v>
      </c>
      <c r="C28" s="13">
        <v>29600000</v>
      </c>
      <c r="D28" s="13">
        <v>0</v>
      </c>
      <c r="E28" s="13">
        <v>0</v>
      </c>
      <c r="F28" s="13">
        <v>0</v>
      </c>
      <c r="G28" s="13">
        <v>0</v>
      </c>
    </row>
    <row r="29" spans="1:7" ht="12.75">
      <c r="A29" s="18" t="s">
        <v>90</v>
      </c>
      <c r="B29" s="13">
        <v>116600000</v>
      </c>
      <c r="C29" s="13">
        <v>116600000</v>
      </c>
      <c r="D29" s="13">
        <v>0</v>
      </c>
      <c r="E29" s="13"/>
      <c r="F29" s="13">
        <v>0</v>
      </c>
      <c r="G29" s="13">
        <v>0</v>
      </c>
    </row>
    <row r="30" spans="1:7" ht="12.75">
      <c r="A30" s="18"/>
      <c r="B30" s="13"/>
      <c r="C30" s="13"/>
      <c r="D30" s="13"/>
      <c r="E30" s="13"/>
      <c r="F30" s="13"/>
      <c r="G30" s="13"/>
    </row>
    <row r="31" spans="1:7" ht="12.75">
      <c r="A31" s="18" t="s">
        <v>132</v>
      </c>
      <c r="B31" s="16">
        <v>10000000</v>
      </c>
      <c r="C31" s="16">
        <v>10000000</v>
      </c>
      <c r="D31" s="16">
        <v>0</v>
      </c>
      <c r="E31" s="16">
        <v>0</v>
      </c>
      <c r="F31" s="16">
        <v>0</v>
      </c>
      <c r="G31" s="16">
        <v>0</v>
      </c>
    </row>
    <row r="32" spans="1:7" ht="12.75">
      <c r="A32" s="18" t="s">
        <v>127</v>
      </c>
      <c r="B32" s="13">
        <v>10000000</v>
      </c>
      <c r="C32" s="13">
        <v>10000000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s="18"/>
      <c r="B33" s="13"/>
      <c r="C33" s="13"/>
      <c r="D33" s="13"/>
      <c r="E33" s="13"/>
      <c r="F33" s="13"/>
      <c r="G33" s="13"/>
    </row>
    <row r="34" spans="1:7" ht="12.75">
      <c r="A34" s="18"/>
      <c r="B34" s="13"/>
      <c r="C34" s="13"/>
      <c r="D34" s="13"/>
      <c r="E34" s="13"/>
      <c r="F34" s="13"/>
      <c r="G34" s="13"/>
    </row>
    <row r="35" spans="1:7" ht="12.75">
      <c r="A35" s="18" t="s">
        <v>91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ht="12.75">
      <c r="A36" s="18"/>
      <c r="B36" s="13"/>
      <c r="C36" s="13"/>
      <c r="D36" s="13"/>
      <c r="E36" s="13"/>
      <c r="F36" s="13"/>
      <c r="G36" s="13"/>
    </row>
    <row r="37" spans="1:7" ht="12.75">
      <c r="A37" s="18" t="s">
        <v>133</v>
      </c>
      <c r="B37" s="13">
        <v>0</v>
      </c>
      <c r="C37" s="1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ht="12.75">
      <c r="A38" s="19"/>
      <c r="B38" s="14"/>
      <c r="C38" s="14"/>
      <c r="D38" s="14"/>
      <c r="E38" s="14"/>
      <c r="F38" s="14"/>
      <c r="G38" s="14"/>
    </row>
    <row r="39" ht="12.75">
      <c r="B39" s="1"/>
    </row>
    <row r="40" spans="1:7" ht="12.75">
      <c r="A40" s="64" t="s">
        <v>113</v>
      </c>
      <c r="B40" s="64"/>
      <c r="C40" s="64"/>
      <c r="D40" s="64"/>
      <c r="E40" s="64"/>
      <c r="F40" s="64"/>
      <c r="G40" s="64"/>
    </row>
  </sheetData>
  <sheetProtection/>
  <mergeCells count="3">
    <mergeCell ref="A3:G3"/>
    <mergeCell ref="A4:G4"/>
    <mergeCell ref="A40:G40"/>
  </mergeCells>
  <printOptions/>
  <pageMargins left="0.3937007874015748" right="0" top="0.3937007874015748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7.421875" style="0" customWidth="1"/>
    <col min="2" max="2" width="66.7109375" style="0" customWidth="1"/>
    <col min="3" max="3" width="18.57421875" style="0" bestFit="1" customWidth="1"/>
  </cols>
  <sheetData>
    <row r="1" spans="1:2" ht="15">
      <c r="A1" s="49" t="s">
        <v>0</v>
      </c>
      <c r="B1" s="49"/>
    </row>
    <row r="2" ht="15">
      <c r="A2" s="49" t="s">
        <v>99</v>
      </c>
    </row>
    <row r="3" ht="12.75">
      <c r="A3" s="56" t="s">
        <v>150</v>
      </c>
    </row>
    <row r="4" spans="1:3" ht="15">
      <c r="A4" s="67" t="s">
        <v>100</v>
      </c>
      <c r="B4" s="67"/>
      <c r="C4" s="67"/>
    </row>
    <row r="5" spans="1:3" ht="30" customHeight="1">
      <c r="A5" s="21" t="s">
        <v>101</v>
      </c>
      <c r="B5" s="21" t="s">
        <v>102</v>
      </c>
      <c r="C5" s="21" t="s">
        <v>103</v>
      </c>
    </row>
    <row r="6" spans="1:3" ht="12.75">
      <c r="A6" s="17"/>
      <c r="B6" s="17"/>
      <c r="C6" s="17"/>
    </row>
    <row r="7" spans="1:3" ht="12.75">
      <c r="A7" s="29">
        <v>1</v>
      </c>
      <c r="B7" s="18" t="s">
        <v>115</v>
      </c>
      <c r="C7" s="30">
        <v>1000000</v>
      </c>
    </row>
    <row r="8" spans="1:3" ht="15" customHeight="1">
      <c r="A8" s="29"/>
      <c r="B8" s="18"/>
      <c r="C8" s="30"/>
    </row>
    <row r="9" spans="1:5" ht="12.75">
      <c r="A9" s="29">
        <v>2</v>
      </c>
      <c r="B9" s="18" t="s">
        <v>135</v>
      </c>
      <c r="C9" s="30">
        <v>55000000</v>
      </c>
      <c r="E9" s="1"/>
    </row>
    <row r="10" spans="1:3" ht="15" customHeight="1">
      <c r="A10" s="29"/>
      <c r="B10" s="18"/>
      <c r="C10" s="30"/>
    </row>
    <row r="11" spans="1:3" ht="12.75">
      <c r="A11" s="29">
        <v>3</v>
      </c>
      <c r="B11" s="18" t="s">
        <v>118</v>
      </c>
      <c r="C11" s="30">
        <v>12000000</v>
      </c>
    </row>
    <row r="12" spans="1:3" ht="15" customHeight="1">
      <c r="A12" s="29"/>
      <c r="B12" s="18"/>
      <c r="C12" s="30"/>
    </row>
    <row r="13" spans="1:3" ht="12.75">
      <c r="A13" s="29">
        <v>4</v>
      </c>
      <c r="B13" s="18" t="s">
        <v>117</v>
      </c>
      <c r="C13" s="30">
        <v>9000000</v>
      </c>
    </row>
    <row r="14" spans="1:3" ht="15" customHeight="1">
      <c r="A14" s="29"/>
      <c r="B14" s="18"/>
      <c r="C14" s="30"/>
    </row>
    <row r="15" spans="1:3" ht="12.75">
      <c r="A15" s="29">
        <v>5</v>
      </c>
      <c r="B15" s="18" t="s">
        <v>116</v>
      </c>
      <c r="C15" s="30">
        <v>13000000</v>
      </c>
    </row>
    <row r="16" spans="1:3" ht="15" customHeight="1">
      <c r="A16" s="29"/>
      <c r="B16" s="18"/>
      <c r="C16" s="30"/>
    </row>
    <row r="17" spans="1:3" ht="12.75">
      <c r="A17" s="29">
        <v>6</v>
      </c>
      <c r="B17" s="18" t="s">
        <v>146</v>
      </c>
      <c r="C17" s="30">
        <v>25600000</v>
      </c>
    </row>
    <row r="18" spans="1:3" ht="12.75">
      <c r="A18" s="29"/>
      <c r="B18" s="18"/>
      <c r="C18" s="30"/>
    </row>
    <row r="19" spans="1:3" ht="15" customHeight="1">
      <c r="A19" s="29">
        <v>7</v>
      </c>
      <c r="B19" s="18" t="s">
        <v>144</v>
      </c>
      <c r="C19" s="30">
        <v>1000000</v>
      </c>
    </row>
    <row r="20" spans="1:3" ht="12.75" customHeight="1">
      <c r="A20" s="29"/>
      <c r="B20" s="18"/>
      <c r="C20" s="30"/>
    </row>
    <row r="21" spans="1:3" ht="30" customHeight="1">
      <c r="A21" s="20"/>
      <c r="B21" s="44" t="s">
        <v>2</v>
      </c>
      <c r="C21" s="55">
        <v>116600000</v>
      </c>
    </row>
    <row r="27" spans="1:3" ht="15">
      <c r="A27" s="67" t="s">
        <v>104</v>
      </c>
      <c r="B27" s="67"/>
      <c r="C27" s="67"/>
    </row>
    <row r="28" spans="1:3" ht="30" customHeight="1">
      <c r="A28" s="21"/>
      <c r="B28" s="21" t="s">
        <v>102</v>
      </c>
      <c r="C28" s="21" t="s">
        <v>103</v>
      </c>
    </row>
    <row r="29" spans="1:3" ht="12.75">
      <c r="A29" s="17"/>
      <c r="B29" s="17"/>
      <c r="C29" s="17"/>
    </row>
    <row r="30" spans="1:3" ht="12.75">
      <c r="A30" s="29">
        <v>1</v>
      </c>
      <c r="B30" s="18" t="s">
        <v>136</v>
      </c>
      <c r="C30" s="30">
        <v>9000000</v>
      </c>
    </row>
    <row r="31" spans="1:3" ht="15" customHeight="1">
      <c r="A31" s="29"/>
      <c r="B31" s="18"/>
      <c r="C31" s="30"/>
    </row>
    <row r="32" spans="1:3" ht="12.75" customHeight="1">
      <c r="A32" s="29">
        <v>2</v>
      </c>
      <c r="B32" s="18" t="s">
        <v>142</v>
      </c>
      <c r="C32" s="30">
        <v>6000000</v>
      </c>
    </row>
    <row r="33" spans="1:3" ht="15" customHeight="1">
      <c r="A33" s="29"/>
      <c r="B33" s="18"/>
      <c r="C33" s="30"/>
    </row>
    <row r="34" spans="1:3" ht="12.75">
      <c r="A34" s="29">
        <v>3</v>
      </c>
      <c r="B34" s="18" t="s">
        <v>119</v>
      </c>
      <c r="C34" s="30">
        <v>3000000</v>
      </c>
    </row>
    <row r="35" spans="1:3" ht="15" customHeight="1">
      <c r="A35" s="29"/>
      <c r="B35" s="18"/>
      <c r="C35" s="30"/>
    </row>
    <row r="36" spans="1:3" ht="12.75">
      <c r="A36" s="29">
        <v>4</v>
      </c>
      <c r="B36" s="18" t="s">
        <v>120</v>
      </c>
      <c r="C36" s="30">
        <v>3000000</v>
      </c>
    </row>
    <row r="37" spans="1:3" ht="15" customHeight="1">
      <c r="A37" s="29"/>
      <c r="B37" s="18"/>
      <c r="C37" s="30"/>
    </row>
    <row r="38" spans="1:3" ht="12.75">
      <c r="A38" s="29">
        <v>5</v>
      </c>
      <c r="B38" s="18" t="s">
        <v>121</v>
      </c>
      <c r="C38" s="30">
        <v>5400000</v>
      </c>
    </row>
    <row r="39" spans="1:3" ht="15" customHeight="1">
      <c r="A39" s="29"/>
      <c r="B39" s="18"/>
      <c r="C39" s="30"/>
    </row>
    <row r="40" spans="1:3" ht="12.75">
      <c r="A40" s="29">
        <v>6</v>
      </c>
      <c r="B40" s="18" t="s">
        <v>122</v>
      </c>
      <c r="C40" s="30">
        <v>3200000</v>
      </c>
    </row>
    <row r="41" spans="1:3" ht="15" customHeight="1">
      <c r="A41" s="29"/>
      <c r="B41" s="18"/>
      <c r="C41" s="30"/>
    </row>
    <row r="42" spans="1:3" ht="12.75">
      <c r="A42" s="29"/>
      <c r="B42" s="18"/>
      <c r="C42" s="30"/>
    </row>
    <row r="43" spans="1:3" ht="30" customHeight="1">
      <c r="A43" s="20"/>
      <c r="B43" s="44" t="s">
        <v>2</v>
      </c>
      <c r="C43" s="55">
        <v>29600000</v>
      </c>
    </row>
    <row r="48" spans="1:3" ht="12.75">
      <c r="A48" s="64" t="s">
        <v>134</v>
      </c>
      <c r="B48" s="64"/>
      <c r="C48" s="64"/>
    </row>
  </sheetData>
  <sheetProtection/>
  <mergeCells count="3">
    <mergeCell ref="A4:C4"/>
    <mergeCell ref="A27:C27"/>
    <mergeCell ref="A48:C48"/>
  </mergeCells>
  <printOptions/>
  <pageMargins left="0.7874015748031497" right="0.1968503937007874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LUCAS GONZALEZ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LUCAS GONZALEZ</dc:creator>
  <cp:keywords/>
  <dc:description/>
  <cp:lastModifiedBy>CX</cp:lastModifiedBy>
  <cp:lastPrinted>2023-10-31T11:33:41Z</cp:lastPrinted>
  <dcterms:created xsi:type="dcterms:W3CDTF">2006-05-23T14:24:48Z</dcterms:created>
  <dcterms:modified xsi:type="dcterms:W3CDTF">2024-02-15T13:16:49Z</dcterms:modified>
  <cp:category/>
  <cp:version/>
  <cp:contentType/>
  <cp:contentStatus/>
</cp:coreProperties>
</file>